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95" yWindow="-240" windowWidth="11520" windowHeight="11790"/>
  </bookViews>
  <sheets>
    <sheet name="стр.1_2" sheetId="1" r:id="rId1"/>
  </sheets>
  <definedNames>
    <definedName name="TABLE" localSheetId="0">стр.1_2!$A$4:$B$42</definedName>
  </definedNames>
  <calcPr calcId="124519"/>
</workbook>
</file>

<file path=xl/calcChain.xml><?xml version="1.0" encoding="utf-8"?>
<calcChain xmlns="http://schemas.openxmlformats.org/spreadsheetml/2006/main">
  <c r="B40" i="1"/>
  <c r="B21" l="1"/>
  <c r="B24"/>
  <c r="B41"/>
  <c r="B37"/>
  <c r="B38"/>
  <c r="B32"/>
  <c r="B36"/>
  <c r="B35"/>
  <c r="B33" l="1"/>
  <c r="B29" l="1"/>
  <c r="B20" l="1"/>
  <c r="B30" s="1"/>
  <c r="B22"/>
  <c r="B23"/>
  <c r="B4" l="1"/>
</calcChain>
</file>

<file path=xl/comments1.xml><?xml version="1.0" encoding="utf-8"?>
<comments xmlns="http://schemas.openxmlformats.org/spreadsheetml/2006/main">
  <authors>
    <author>peoek8</author>
  </authors>
  <commentList>
    <comment ref="B20" authorId="0">
      <text>
        <r>
          <rPr>
            <b/>
            <sz val="9"/>
            <color indexed="81"/>
            <rFont val="Tahoma"/>
            <family val="2"/>
            <charset val="204"/>
          </rPr>
          <t>peoek8:</t>
        </r>
        <r>
          <rPr>
            <sz val="9"/>
            <color indexed="81"/>
            <rFont val="Tahoma"/>
            <family val="2"/>
            <charset val="204"/>
          </rPr>
          <t xml:space="preserve">
вместе с 23 счетом, который увеличился за счет АТЦ на 17 млн. рублей и остальных цехов, прибавлен 23 сч на 5,4 млн. , который сидел на 26 счете</t>
        </r>
      </text>
    </comment>
    <comment ref="A38" authorId="0">
      <text>
        <r>
          <rPr>
            <b/>
            <sz val="9"/>
            <color indexed="81"/>
            <rFont val="Tahoma"/>
            <family val="2"/>
            <charset val="204"/>
          </rPr>
          <t>peoek8:</t>
        </r>
        <r>
          <rPr>
            <sz val="9"/>
            <color indexed="81"/>
            <rFont val="Tahoma"/>
            <family val="2"/>
            <charset val="204"/>
          </rPr>
          <t xml:space="preserve">
в
 % к поданной в сеть</t>
        </r>
      </text>
    </comment>
  </commentList>
</comments>
</file>

<file path=xl/sharedStrings.xml><?xml version="1.0" encoding="utf-8"?>
<sst xmlns="http://schemas.openxmlformats.org/spreadsheetml/2006/main" count="43" uniqueCount="42">
  <si>
    <r>
      <t>а)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оплату холодной воды, приобретаемой у других организаций для последующей подачи потребителям</t>
    </r>
  </si>
  <si>
    <r>
      <t>2)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Себестоимость производимых товаров (оказываемых услуг) по регулируемому виду деятельности (тыс. рублей), включая:</t>
    </r>
  </si>
  <si>
    <r>
      <t>1)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Выручка от регулируемой деятельности (тыс. рублей) с разбивкой по видам деятельности</t>
    </r>
  </si>
  <si>
    <r>
      <t>4)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Сведения об изменении стоимости основных фондов (в том числе за счет ввода в эксплуатацию (вывода из эксплуатации)), их переоценки (тыс. рублей)</t>
    </r>
  </si>
  <si>
    <r>
      <t>5)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Валовая прибыль (убытки) от продажи товаров и услуг по регулируемому виду деятельности (тыс. рублей)</t>
    </r>
  </si>
  <si>
    <r>
      <t>6)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</t>
    </r>
  </si>
  <si>
    <r>
      <t>7)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поднятой воды (тыс. куб. метров)</t>
    </r>
  </si>
  <si>
    <r>
      <t>8)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покупной воды (тыс. куб. метров)</t>
    </r>
  </si>
  <si>
    <r>
      <t>11)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Потери воды в сетях (процентов)</t>
    </r>
  </si>
  <si>
    <r>
      <t>12)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Среднесписочная численность основного производственного персонала (человек)</t>
    </r>
  </si>
  <si>
    <r>
      <t>14)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 воды на собственные (в том числе хозяйственно-бытовые) нужды (процент объема отпуска воды потребителям)</t>
    </r>
  </si>
  <si>
    <r>
      <t>15)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Показатель использования производственных объектов (по объему перекачки) по отношению к пиковому дню отчетного года (процентов)</t>
    </r>
  </si>
  <si>
    <t>Форма 2.7. Информация об основных показателях
финансово-хозяйственной деятельности регулируемой организации</t>
  </si>
  <si>
    <t>техническая вода</t>
  </si>
  <si>
    <t>транспортировка технической воды</t>
  </si>
  <si>
    <t>услуги холодного питьевого водоснабжения</t>
  </si>
  <si>
    <t>в том числе отнесенные к ним расходы на текущий и капитальный ремонт</t>
  </si>
  <si>
    <t xml:space="preserve"> по приборам учета</t>
  </si>
  <si>
    <r>
      <t>10)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отпущенной потребителям воды, определенный (тыс. куб. метров)</t>
    </r>
  </si>
  <si>
    <t xml:space="preserve">расчетным путем (по нормативам потребления) </t>
  </si>
  <si>
    <r>
      <t>3)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Чистая прибыль, полученная от регулируемого вида деятельности,</t>
    </r>
  </si>
  <si>
    <t xml:space="preserve"> с указанием размера ее расходования на финансирование мероприятий, предусмотренных инвестиционной программой регулируемой организации (тыс. рублей)</t>
  </si>
  <si>
    <t xml:space="preserve">субсидия по льготному тарифу для населения </t>
  </si>
  <si>
    <t>с указанием средневзвешенной стоимости 1 кВт·ч</t>
  </si>
  <si>
    <t>объем приобретения электрической энергии, тыс.кВт</t>
  </si>
  <si>
    <t>по водоснабжению за 2017 год</t>
  </si>
  <si>
    <r>
      <t>9)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воды, пропущенной через очистные сооружения (тыс. куб. метров)</t>
    </r>
  </si>
  <si>
    <r>
      <t>13)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Удельный расход электроэнергии на подачу воды в сеть (тыс.кВт·ч/тыс. куб. метров)</t>
    </r>
  </si>
  <si>
    <t>http://www.ang-vodokanal.ru/information/bukhgalterskaya-finansovaya-otchetnost/?y=2017</t>
  </si>
  <si>
    <t>1,83 руб./кВтч</t>
  </si>
  <si>
    <r>
      <t>в)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покупаемую электрическую энергию (мощность), используемую в технологическом процессе</t>
    </r>
  </si>
  <si>
    <r>
      <t>г)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химические реагенты, используемые в технологическом процессе</t>
    </r>
  </si>
  <si>
    <r>
      <t>д)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оплату труда и отчисления на социальные нужды основного производственного персонала</t>
    </r>
  </si>
  <si>
    <r>
      <t>е)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оплату труда и отчисления на социальные нужды административно-управленческого персонала</t>
    </r>
  </si>
  <si>
    <r>
      <t>ж)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амортизацию основных производственных средств</t>
    </r>
  </si>
  <si>
    <r>
      <t>з)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аренду имущества, используемого для осуществления регулируемого вида деятельности</t>
    </r>
  </si>
  <si>
    <r>
      <t>и)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 xml:space="preserve">общепроизводственные расходы, </t>
    </r>
  </si>
  <si>
    <r>
      <t>к)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 xml:space="preserve">общехозяйственные расходы, </t>
    </r>
  </si>
  <si>
    <r>
      <t>л)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  </r>
  </si>
  <si>
    <r>
      <t>м)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  </r>
  </si>
  <si>
    <r>
      <t>н)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прочие расходы, которые подлежат отнесению на регулируемые виды деятельности в соответствии с Основами ценообразования</t>
    </r>
  </si>
  <si>
    <t xml:space="preserve">б) расходы на оплату услуг по транспортировке холодной воды другими организациями 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</si>
</sst>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#,##0.0000"/>
  </numFmts>
  <fonts count="7"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3"/>
      <name val="Times New Roman"/>
      <family val="1"/>
      <charset val="204"/>
    </font>
    <font>
      <u/>
      <sz val="10"/>
      <color theme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3" fillId="0" borderId="0" xfId="0" applyFont="1"/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164" fontId="1" fillId="2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/>
    </xf>
    <xf numFmtId="164" fontId="1" fillId="0" borderId="2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49" fontId="4" fillId="0" borderId="1" xfId="1" applyNumberFormat="1" applyBorder="1" applyAlignment="1" applyProtection="1">
      <alignment horizontal="center" vertical="top" wrapText="1"/>
    </xf>
    <xf numFmtId="1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0" fontId="1" fillId="2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164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5" fontId="1" fillId="2" borderId="3" xfId="0" applyNumberFormat="1" applyFont="1" applyFill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164" fontId="1" fillId="2" borderId="3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164" fontId="1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6" fontId="1" fillId="0" borderId="1" xfId="0" applyNumberFormat="1" applyFont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ng-vodokanal.ru/information/bukhgalterskaya-finansovaya-otchetnost/?y=2017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2"/>
  <sheetViews>
    <sheetView tabSelected="1" view="pageBreakPreview" workbookViewId="0">
      <selection activeCell="A12" sqref="A12"/>
    </sheetView>
  </sheetViews>
  <sheetFormatPr defaultRowHeight="15.75"/>
  <cols>
    <col min="1" max="1" width="48.28515625" style="1" customWidth="1"/>
    <col min="2" max="2" width="35.7109375" style="1" customWidth="1"/>
    <col min="3" max="16384" width="9.140625" style="1"/>
  </cols>
  <sheetData>
    <row r="1" spans="1:2" ht="3" customHeight="1"/>
    <row r="2" spans="1:2" s="5" customFormat="1" ht="33.950000000000003" customHeight="1">
      <c r="A2" s="27" t="s">
        <v>12</v>
      </c>
      <c r="B2" s="28"/>
    </row>
    <row r="3" spans="1:2" s="5" customFormat="1" ht="21.75" customHeight="1">
      <c r="A3" s="29" t="s">
        <v>25</v>
      </c>
      <c r="B3" s="29"/>
    </row>
    <row r="4" spans="1:2" ht="32.1" customHeight="1">
      <c r="A4" s="3" t="s">
        <v>2</v>
      </c>
      <c r="B4" s="9">
        <f>B5+B6+B7+B8</f>
        <v>349110.60000000003</v>
      </c>
    </row>
    <row r="5" spans="1:2" ht="17.25" customHeight="1">
      <c r="A5" s="7" t="s">
        <v>15</v>
      </c>
      <c r="B5" s="9">
        <v>248127</v>
      </c>
    </row>
    <row r="6" spans="1:2" ht="18.75" customHeight="1">
      <c r="A6" s="6" t="s">
        <v>13</v>
      </c>
      <c r="B6" s="9">
        <v>16180.9</v>
      </c>
    </row>
    <row r="7" spans="1:2" ht="21" customHeight="1">
      <c r="A7" s="6" t="s">
        <v>14</v>
      </c>
      <c r="B7" s="9">
        <v>39526.800000000003</v>
      </c>
    </row>
    <row r="8" spans="1:2" ht="21" customHeight="1">
      <c r="A8" s="13" t="s">
        <v>22</v>
      </c>
      <c r="B8" s="9">
        <v>45275.9</v>
      </c>
    </row>
    <row r="9" spans="1:2" ht="47.1" customHeight="1">
      <c r="A9" s="3" t="s">
        <v>1</v>
      </c>
      <c r="B9" s="10">
        <v>316180.90000000002</v>
      </c>
    </row>
    <row r="10" spans="1:2" ht="34.5" customHeight="1">
      <c r="A10" s="31" t="s">
        <v>0</v>
      </c>
      <c r="B10" s="11">
        <v>12813.5</v>
      </c>
    </row>
    <row r="11" spans="1:2" ht="34.5" customHeight="1">
      <c r="A11" s="30" t="s">
        <v>41</v>
      </c>
      <c r="B11" s="11">
        <v>6145.6</v>
      </c>
    </row>
    <row r="12" spans="1:2" ht="34.5" customHeight="1">
      <c r="A12" s="24" t="s">
        <v>30</v>
      </c>
      <c r="B12" s="10">
        <v>28716.52</v>
      </c>
    </row>
    <row r="13" spans="1:2" ht="36.75" customHeight="1">
      <c r="A13" s="16" t="s">
        <v>23</v>
      </c>
      <c r="B13" s="19" t="s">
        <v>29</v>
      </c>
    </row>
    <row r="14" spans="1:2" ht="32.25" customHeight="1">
      <c r="A14" s="16" t="s">
        <v>24</v>
      </c>
      <c r="B14" s="19">
        <v>15707.1</v>
      </c>
    </row>
    <row r="15" spans="1:2" ht="32.1" customHeight="1">
      <c r="A15" s="24" t="s">
        <v>31</v>
      </c>
      <c r="B15" s="10">
        <v>950.68799999999999</v>
      </c>
    </row>
    <row r="16" spans="1:2" ht="47.1" customHeight="1">
      <c r="A16" s="24" t="s">
        <v>32</v>
      </c>
      <c r="B16" s="10">
        <v>51071.8</v>
      </c>
    </row>
    <row r="17" spans="1:2" ht="47.1" customHeight="1">
      <c r="A17" s="24" t="s">
        <v>33</v>
      </c>
      <c r="B17" s="9">
        <v>22827.97</v>
      </c>
    </row>
    <row r="18" spans="1:2" ht="30.95" customHeight="1">
      <c r="A18" s="24" t="s">
        <v>34</v>
      </c>
      <c r="B18" s="10">
        <v>28262.9</v>
      </c>
    </row>
    <row r="19" spans="1:2" ht="47.1" customHeight="1">
      <c r="A19" s="24" t="s">
        <v>35</v>
      </c>
      <c r="B19" s="10">
        <v>0</v>
      </c>
    </row>
    <row r="20" spans="1:2" ht="20.25" customHeight="1">
      <c r="A20" s="24" t="s">
        <v>36</v>
      </c>
      <c r="B20" s="9">
        <f>34381.76+88127.6+6265.91</f>
        <v>128775.27000000002</v>
      </c>
    </row>
    <row r="21" spans="1:2" ht="38.25" customHeight="1">
      <c r="A21" s="7" t="s">
        <v>16</v>
      </c>
      <c r="B21" s="9">
        <f>755.096+0.5*14557.4</f>
        <v>8033.7960000000003</v>
      </c>
    </row>
    <row r="22" spans="1:2" ht="25.5" customHeight="1">
      <c r="A22" s="4" t="s">
        <v>37</v>
      </c>
      <c r="B22" s="11">
        <f>80226.6*0.4491-B17</f>
        <v>13201.796060000001</v>
      </c>
    </row>
    <row r="23" spans="1:2" ht="36.75" customHeight="1">
      <c r="A23" s="4" t="s">
        <v>16</v>
      </c>
      <c r="B23" s="11">
        <f>277.7*(1-0.5509)</f>
        <v>124.71507000000001</v>
      </c>
    </row>
    <row r="24" spans="1:2" ht="110.1" customHeight="1">
      <c r="A24" s="4" t="s">
        <v>38</v>
      </c>
      <c r="B24" s="23">
        <f>27311.6</f>
        <v>27311.599999999999</v>
      </c>
    </row>
    <row r="25" spans="1:2" ht="141" customHeight="1">
      <c r="A25" s="25" t="s">
        <v>39</v>
      </c>
      <c r="B25" s="12">
        <v>0</v>
      </c>
    </row>
    <row r="26" spans="1:2" ht="50.25" customHeight="1">
      <c r="A26" s="4" t="s">
        <v>40</v>
      </c>
      <c r="B26" s="11">
        <v>9305.1</v>
      </c>
    </row>
    <row r="27" spans="1:2" ht="35.25" customHeight="1">
      <c r="A27" s="8" t="s">
        <v>20</v>
      </c>
      <c r="B27" s="10">
        <v>17655.8</v>
      </c>
    </row>
    <row r="28" spans="1:2" ht="66.75" customHeight="1">
      <c r="A28" s="8" t="s">
        <v>21</v>
      </c>
      <c r="B28" s="20">
        <v>8075.35</v>
      </c>
    </row>
    <row r="29" spans="1:2" ht="63" customHeight="1">
      <c r="A29" s="17" t="s">
        <v>3</v>
      </c>
      <c r="B29" s="9">
        <f>51962.9-770+(34913.1-1843.4)*0.46+1547*0.55</f>
        <v>67255.812000000005</v>
      </c>
    </row>
    <row r="30" spans="1:2" ht="47.1" customHeight="1">
      <c r="A30" s="3" t="s">
        <v>4</v>
      </c>
      <c r="B30" s="9">
        <f>B5+B6+B7-B10-B12-B15-B16-B18-B20-B24</f>
        <v>25932.42199999997</v>
      </c>
    </row>
    <row r="31" spans="1:2" ht="93.95" customHeight="1">
      <c r="A31" s="3" t="s">
        <v>5</v>
      </c>
      <c r="B31" s="14" t="s">
        <v>28</v>
      </c>
    </row>
    <row r="32" spans="1:2" ht="17.100000000000001" customHeight="1">
      <c r="A32" s="2" t="s">
        <v>6</v>
      </c>
      <c r="B32" s="19">
        <f>130.845+60304.2+80.823+3.411+5.785</f>
        <v>60525.063999999998</v>
      </c>
    </row>
    <row r="33" spans="1:2" ht="17.100000000000001" customHeight="1">
      <c r="A33" s="2" t="s">
        <v>7</v>
      </c>
      <c r="B33" s="9">
        <f>20207.6</f>
        <v>20207.599999999999</v>
      </c>
    </row>
    <row r="34" spans="1:2" ht="34.5" customHeight="1">
      <c r="A34" s="18" t="s">
        <v>26</v>
      </c>
      <c r="B34" s="19">
        <v>17101.900000000001</v>
      </c>
    </row>
    <row r="35" spans="1:2" ht="30" customHeight="1">
      <c r="A35" s="8" t="s">
        <v>18</v>
      </c>
      <c r="B35" s="19">
        <f>55594.7</f>
        <v>55594.7</v>
      </c>
    </row>
    <row r="36" spans="1:2" ht="16.5" customHeight="1">
      <c r="A36" s="8" t="s">
        <v>17</v>
      </c>
      <c r="B36" s="26">
        <f>B35-B37</f>
        <v>52203.265999999996</v>
      </c>
    </row>
    <row r="37" spans="1:2" ht="16.5" customHeight="1">
      <c r="A37" s="8" t="s">
        <v>19</v>
      </c>
      <c r="B37" s="26">
        <f>40.728+3323.66+20.74+2.184+4.122</f>
        <v>3391.4339999999997</v>
      </c>
    </row>
    <row r="38" spans="1:2" ht="17.100000000000001" customHeight="1">
      <c r="A38" s="2" t="s">
        <v>8</v>
      </c>
      <c r="B38" s="22">
        <f>(20.047+4660.128+18.559+0.73+0.551)/(80.823+130.845+17052.595+3.411+5.785)</f>
        <v>0.27209460479224218</v>
      </c>
    </row>
    <row r="39" spans="1:2" ht="30.95" customHeight="1">
      <c r="A39" s="3" t="s">
        <v>9</v>
      </c>
      <c r="B39" s="9">
        <v>100.28</v>
      </c>
    </row>
    <row r="40" spans="1:2" ht="30.95" customHeight="1">
      <c r="A40" s="18" t="s">
        <v>27</v>
      </c>
      <c r="B40" s="32">
        <f>(37675+5983831+397847+5196478+275405+4170+4825)/(3411+80823+5785+130845+39926061+3105730+17052595)</f>
        <v>0.19733325042181235</v>
      </c>
    </row>
    <row r="41" spans="1:2" ht="47.1" customHeight="1">
      <c r="A41" s="3" t="s">
        <v>10</v>
      </c>
      <c r="B41" s="15">
        <f>(229)/B35</f>
        <v>4.1190976837720142E-3</v>
      </c>
    </row>
    <row r="42" spans="1:2" ht="64.5" customHeight="1">
      <c r="A42" s="4" t="s">
        <v>11</v>
      </c>
      <c r="B42" s="21">
        <v>0.67</v>
      </c>
    </row>
  </sheetData>
  <mergeCells count="2">
    <mergeCell ref="A2:B2"/>
    <mergeCell ref="A3:B3"/>
  </mergeCells>
  <hyperlinks>
    <hyperlink ref="B31" r:id="rId1"/>
  </hyperlinks>
  <pageMargins left="0.86614173228346458" right="0.62992125984251968" top="0.51181102362204722" bottom="0.39370078740157483" header="0.19685039370078741" footer="0.19685039370078741"/>
  <pageSetup paperSize="9" orientation="portrait" r:id="rId2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стр.1_2</vt:lpstr>
      <vt:lpstr>стр.1_2!TABLE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peoek8</cp:lastModifiedBy>
  <cp:lastPrinted>2018-04-28T07:11:04Z</cp:lastPrinted>
  <dcterms:created xsi:type="dcterms:W3CDTF">2013-04-08T06:55:43Z</dcterms:created>
  <dcterms:modified xsi:type="dcterms:W3CDTF">2018-04-28T08:02:25Z</dcterms:modified>
</cp:coreProperties>
</file>